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smar-my.sharepoint.com/personal/mpera_psmar_cat/Documents/HOSPITAL DEL MAR/CIRUGÍA TORÁCICA/"/>
    </mc:Choice>
  </mc:AlternateContent>
  <xr:revisionPtr revIDLastSave="0" documentId="8_{8F1C877B-AA3A-4A47-BF8F-C4F484F5B2E9}" xr6:coauthVersionLast="47" xr6:coauthVersionMax="47" xr10:uidLastSave="{00000000-0000-0000-0000-000000000000}"/>
  <bookViews>
    <workbookView xWindow="3384" yWindow="3384" windowWidth="17280" windowHeight="8964" xr2:uid="{00000000-000D-0000-FFFF-FFFF00000000}"/>
  </bookViews>
  <sheets>
    <sheet name="BAREM FACULTATIU_VA" sheetId="7" r:id="rId1"/>
    <sheet name="Full3" sheetId="6" r:id="rId2"/>
  </sheets>
  <definedNames>
    <definedName name="_xlnm.Print_Area" localSheetId="0">'BAREM FACULTATIU_VA'!$A$1:$D$126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" i="7" l="1"/>
  <c r="D111" i="7"/>
  <c r="D112" i="7"/>
  <c r="D107" i="7"/>
  <c r="D108" i="7"/>
  <c r="D109" i="7"/>
  <c r="D113" i="7"/>
  <c r="D19" i="7"/>
  <c r="D20" i="7"/>
  <c r="D18" i="7"/>
  <c r="D26" i="7"/>
  <c r="D28" i="7"/>
  <c r="D29" i="7"/>
  <c r="D25" i="7"/>
  <c r="D30" i="7"/>
  <c r="D32" i="7"/>
  <c r="D21" i="7"/>
  <c r="C10" i="7"/>
  <c r="D10" i="7" s="1"/>
  <c r="D11" i="7"/>
  <c r="D13" i="7"/>
  <c r="D12" i="7"/>
  <c r="D14" i="7"/>
  <c r="D15" i="7"/>
  <c r="D16" i="7"/>
  <c r="D22" i="7"/>
  <c r="D88" i="7"/>
  <c r="D89" i="7"/>
  <c r="D90" i="7"/>
  <c r="D91" i="7"/>
  <c r="D92" i="7"/>
  <c r="D93" i="7"/>
  <c r="D94" i="7"/>
  <c r="D95" i="7"/>
  <c r="D96" i="7"/>
  <c r="D98" i="7"/>
  <c r="D99" i="7"/>
  <c r="D100" i="7"/>
  <c r="D101" i="7"/>
  <c r="D102" i="7"/>
  <c r="D38" i="7"/>
  <c r="D39" i="7"/>
  <c r="D41" i="7"/>
  <c r="D42" i="7"/>
  <c r="D44" i="7"/>
  <c r="D45" i="7"/>
  <c r="C47" i="7"/>
  <c r="D47" i="7" s="1"/>
  <c r="C48" i="7"/>
  <c r="D48" i="7" s="1"/>
  <c r="D49" i="7"/>
  <c r="D50" i="7"/>
  <c r="D51" i="7"/>
  <c r="D52" i="7"/>
  <c r="D54" i="7"/>
  <c r="D55" i="7"/>
  <c r="D57" i="7"/>
  <c r="D58" i="7"/>
  <c r="D59" i="7"/>
  <c r="D61" i="7"/>
  <c r="D62" i="7"/>
  <c r="D64" i="7"/>
  <c r="D65" i="7"/>
  <c r="D66" i="7"/>
  <c r="D67" i="7"/>
  <c r="D69" i="7"/>
  <c r="D70" i="7"/>
  <c r="D72" i="7"/>
  <c r="D73" i="7"/>
  <c r="C74" i="7"/>
  <c r="D74" i="7" s="1"/>
  <c r="D76" i="7"/>
  <c r="D77" i="7"/>
  <c r="D78" i="7"/>
  <c r="C80" i="7"/>
  <c r="D80" i="7" s="1"/>
  <c r="D82" i="7"/>
  <c r="D83" i="7"/>
  <c r="D115" i="7" l="1"/>
  <c r="D23" i="7"/>
  <c r="D104" i="7"/>
  <c r="D17" i="7"/>
  <c r="D85" i="7"/>
  <c r="D34" i="7" l="1"/>
  <c r="D117" i="7" s="1"/>
</calcChain>
</file>

<file path=xl/sharedStrings.xml><?xml version="1.0" encoding="utf-8"?>
<sst xmlns="http://schemas.openxmlformats.org/spreadsheetml/2006/main" count="122" uniqueCount="116">
  <si>
    <t>Valor</t>
  </si>
  <si>
    <t>Total</t>
  </si>
  <si>
    <t>Becari de formació de post grau (mínim un any)</t>
  </si>
  <si>
    <t xml:space="preserve">       Responsable</t>
  </si>
  <si>
    <t xml:space="preserve">       Hospitalari</t>
  </si>
  <si>
    <t xml:space="preserve">       Extrahospitalari</t>
  </si>
  <si>
    <t>SUBTOTAL</t>
  </si>
  <si>
    <t>Premis (per cada un)</t>
  </si>
  <si>
    <t>Revista indexada al SCI (1a, 2a i últim firmant/autor corresponent) 1Quartil:8X; 2Q: 6X; 3Q: 4 X; 4Q: 2 X</t>
  </si>
  <si>
    <t>Revista indexada al SCI (altres) 1Quartil:2X; 2Q: 1X; 3Q: 0,5 X; 4Q: 0,25 X</t>
  </si>
  <si>
    <t>Revista no indexada al SCI (1a, 2a i últim firmant/autor corresponent)</t>
  </si>
  <si>
    <t>Revista no indexada al SCI (altres)</t>
  </si>
  <si>
    <t>Projectes de Recerca: Programa Marc Europeu</t>
  </si>
  <si>
    <t>Coordinador</t>
  </si>
  <si>
    <t>Col·laborador</t>
  </si>
  <si>
    <t>Patents (per patent)</t>
  </si>
  <si>
    <t>Avaluacions</t>
  </si>
  <si>
    <t>Revisor de revistes Indexades (per any) 1Quartil:1X; 2Q: 0,5X; 3Q: 0,25 X; 4Q: 0,12 X</t>
  </si>
  <si>
    <t>Professor Associat Clínic (sense contracte remunerat)</t>
  </si>
  <si>
    <t>Professor Associat Mèdic (amb contracte remunerat)</t>
  </si>
  <si>
    <t>Professor Titular</t>
  </si>
  <si>
    <t>Acreditat com a Catedràtic per l'ANECA o com a Investigador avançat per la AQU</t>
  </si>
  <si>
    <t>Catedràtic</t>
  </si>
  <si>
    <t>Trams Docents avaluats (només Professors Titulars i Catedràtics) (per Tram)</t>
  </si>
  <si>
    <t>Director de Departament, Coordinador d'Unitat Docent, Vicedegà (per nomenament)</t>
  </si>
  <si>
    <t>Degà, Vicerector (per nomenament)</t>
  </si>
  <si>
    <t>TOTAL FINAL</t>
  </si>
  <si>
    <t>Referents Assistencials:</t>
  </si>
  <si>
    <t>Llibres:</t>
  </si>
  <si>
    <t xml:space="preserve">Revisor de projectes de recerca: </t>
  </si>
  <si>
    <t>Transferència i Innovació:</t>
  </si>
  <si>
    <t xml:space="preserve">      - Nacionals</t>
  </si>
  <si>
    <t xml:space="preserve">      - Internacionals</t>
  </si>
  <si>
    <t xml:space="preserve">    - Llibre nacional</t>
  </si>
  <si>
    <t xml:space="preserve">    - Llibre internacional</t>
  </si>
  <si>
    <t xml:space="preserve">    - Nacional (per any)</t>
  </si>
  <si>
    <t xml:space="preserve">    - Internacionals (per any)</t>
  </si>
  <si>
    <t xml:space="preserve">    - Nacionals (per any)</t>
  </si>
  <si>
    <t>Editor:</t>
  </si>
  <si>
    <t>Altres mèrits professionals acreditables (fins a un màxim de 3 punts)</t>
  </si>
  <si>
    <t>Elaboració de Protocols i/o Guies Assistencials:</t>
  </si>
  <si>
    <t xml:space="preserve">       Col·laborador</t>
  </si>
  <si>
    <t>Comunicacions orals o pòsters (Només els tres primers autors i l'últim):</t>
  </si>
  <si>
    <t>Avaluacions o assaigs per la indústria amb contracte (per contracte)</t>
  </si>
  <si>
    <t>Assistència a Seminaris i Cursos Acreditats sobre Docència (per cada 20 h i fins a un màxim de 2 punts)</t>
  </si>
  <si>
    <t>Tutor residents (per any i fins a un màxim de 3 punts)</t>
  </si>
  <si>
    <t xml:space="preserve">    - Suma dels Crèdits atorgats als cursos (0,1 punt per crèdit)</t>
  </si>
  <si>
    <t>Coordinador de Residents (per any i fins a un màxim de 3 punts)</t>
  </si>
  <si>
    <t>Formació Continuada (màxim 5 punts)</t>
  </si>
  <si>
    <t>Cursos de gestió (per cada 20 h i fins a un màxim de 2 punts)</t>
  </si>
  <si>
    <t>Docència a Cursos de post grau i Màsters:</t>
  </si>
  <si>
    <t xml:space="preserve">    - Director per Curs o Màster (fins a un màxim de 4 punts)</t>
  </si>
  <si>
    <t xml:space="preserve">    - Professor per cada hora (fins a un màxim de 4 punts)</t>
  </si>
  <si>
    <r>
      <t xml:space="preserve">Direcció de Tesis Doctorals </t>
    </r>
    <r>
      <rPr>
        <sz val="10"/>
        <rFont val="Arial"/>
        <family val="2"/>
      </rPr>
      <t>(per Tesi dirigida)</t>
    </r>
  </si>
  <si>
    <r>
      <t xml:space="preserve">Estades a l'estranger </t>
    </r>
    <r>
      <rPr>
        <sz val="10"/>
        <rFont val="Arial"/>
        <family val="2"/>
      </rPr>
      <t>(mínim de 6 mesos acumulables en diverses estades)</t>
    </r>
  </si>
  <si>
    <t>2. MERITS ACADÈMICS I PROFESSIONALS</t>
  </si>
  <si>
    <t>3. MÈRITS CIENTíFICS</t>
  </si>
  <si>
    <t>4. MÈRITS DOCENTS (meritar només la màxima categoria docent obtinguda)</t>
  </si>
  <si>
    <t>5. MÈRITS DE GESTIÓ</t>
  </si>
  <si>
    <t>1. DADES DE FILIACIÓ</t>
  </si>
  <si>
    <t xml:space="preserve">Telèfon: </t>
  </si>
  <si>
    <t>Convocatòria:</t>
  </si>
  <si>
    <t>BAREM PRESENTACIÓ CONVOCATÒRIA</t>
  </si>
  <si>
    <t>Número</t>
  </si>
  <si>
    <t>COMENTARIS</t>
  </si>
  <si>
    <r>
      <t xml:space="preserve">Qualificacions del Grau (Medicina o altres) </t>
    </r>
    <r>
      <rPr>
        <b/>
        <sz val="11"/>
        <rFont val="Arial"/>
        <family val="2"/>
      </rPr>
      <t>*</t>
    </r>
  </si>
  <si>
    <t>Màster (1p X 60 crèdits) *</t>
  </si>
  <si>
    <t>Tesi doctoral</t>
  </si>
  <si>
    <t>Títol d'especialista MIR/FIR… *</t>
  </si>
  <si>
    <t>Títol d'especialista: altres vies</t>
  </si>
  <si>
    <t>Becari post residència en centre acreditat de nivell III (mínim un any)</t>
  </si>
  <si>
    <t>Presidència de Comissions hospitalàries (per any)</t>
  </si>
  <si>
    <t>Membre de Comissions hospitalàries (per any)</t>
  </si>
  <si>
    <t>Altres Mèrits no baremats rellevants a considerar per a la Comissió de Credencials *</t>
  </si>
  <si>
    <t>Aquells apartats amb asterisc * trobareu informació ampliada al document:
"Com emplenar el full de registre del barem"</t>
  </si>
  <si>
    <t>Congressos nacionals</t>
  </si>
  <si>
    <t>Congressos internacionals</t>
  </si>
  <si>
    <t>Ponències taules rodones i conferències invitades</t>
  </si>
  <si>
    <t>Revista no indexada al SCI (carta, cas, etc)</t>
  </si>
  <si>
    <t>Autor de capítol en llibre nacional</t>
  </si>
  <si>
    <t>Autor de capítol en llibre internacional</t>
  </si>
  <si>
    <t>Investigador principal</t>
  </si>
  <si>
    <t>Projectes de recerca: convocatòries obertes i competitives nacionals</t>
  </si>
  <si>
    <t>Investigador col·laborador / assessor</t>
  </si>
  <si>
    <t>Societats científiques</t>
  </si>
  <si>
    <t>Revista indexada al SCI (carta, cas, etc)</t>
  </si>
  <si>
    <t>Publicacions *</t>
  </si>
  <si>
    <t>Junta directiva (per any)</t>
  </si>
  <si>
    <t>Grup de treball (per any)</t>
  </si>
  <si>
    <t>Membre del Comitè Editorial de Revistes Indexades</t>
  </si>
  <si>
    <r>
      <t xml:space="preserve">Acreditat com a Professor Titular per l'ANECA o com a Investigador per la AQU </t>
    </r>
    <r>
      <rPr>
        <sz val="11"/>
        <rFont val="Arial"/>
        <family val="2"/>
      </rPr>
      <t>*</t>
    </r>
  </si>
  <si>
    <r>
      <t xml:space="preserve">Màster de Gestió (60 crèdits) </t>
    </r>
    <r>
      <rPr>
        <sz val="11"/>
        <rFont val="Arial"/>
        <family val="2"/>
      </rPr>
      <t>*</t>
    </r>
  </si>
  <si>
    <t>Assaigs clínics independents com a investigador principal (per assaig)</t>
  </si>
  <si>
    <t>Index de Hirsch *</t>
  </si>
  <si>
    <t>Responsable de centre</t>
  </si>
  <si>
    <t>FACTOR D'IMPACTE</t>
  </si>
  <si>
    <t>DISTRIBUCIÓN PUBLICACIONS PER A QUARTILS</t>
  </si>
  <si>
    <t>Q1; Q2; Q3; Q4:</t>
  </si>
  <si>
    <t>INDEX HIRSCH</t>
  </si>
  <si>
    <t>Exercici professional com especialitat (fins a un màxim de 20 punts)</t>
  </si>
  <si>
    <t>Exercici professional com especialista: Hospital nivell III</t>
  </si>
  <si>
    <t xml:space="preserve">Exercici professional com especialista: Altres hospitals </t>
  </si>
  <si>
    <t>Exercici professional com especialista: Atenció primària</t>
  </si>
  <si>
    <t>Director mèdic Hosp III nivell/coordinador d'unitat docent/director Institut de Recerca (núm. Anys x A)</t>
  </si>
  <si>
    <t>Director mèdic d'altres hospitals (núm. Anys x A)</t>
  </si>
  <si>
    <t>Director de servei (núm. Anys x A)</t>
  </si>
  <si>
    <t>Cap d'unitat (núm. Anys x A)</t>
  </si>
  <si>
    <t>Cap de secció (núm. Anys x A)</t>
  </si>
  <si>
    <t>A= avaluacions per càrrecs de gestió superades (núm. Anys/ 4)</t>
  </si>
  <si>
    <t xml:space="preserve">* Un mateix mestratge no pot puntuar en mèrits acadèmics i de gestió alhora. </t>
  </si>
  <si>
    <r>
      <t xml:space="preserve">NÚMERO TOTAL DE CITACIONS  </t>
    </r>
    <r>
      <rPr>
        <sz val="9"/>
        <rFont val="Arial"/>
        <family val="2"/>
      </rPr>
      <t>( segons https://scholar.google.com/citations?hl=es&amp;user=XCgAfwcAAAAJ )</t>
    </r>
  </si>
  <si>
    <t>DNI:</t>
  </si>
  <si>
    <t>Cognoms i Nom:</t>
  </si>
  <si>
    <t xml:space="preserve">Adreça: </t>
  </si>
  <si>
    <t xml:space="preserve">Mail: </t>
  </si>
  <si>
    <t xml:space="preserve">Data naixement i país originari: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</si>
</sst>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€&quot;_-;\-* #,##0\ &quot;€&quot;_-;_-* &quot;-&quot;\ &quot;€&quot;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2"/>
      <color indexed="6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10"/>
      <color indexed="8"/>
      <name val="Arial"/>
      <family val="2"/>
    </font>
    <font>
      <b/>
      <sz val="8"/>
      <color theme="3" tint="-0.249977111117893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2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42" fontId="12" fillId="0" borderId="8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7" borderId="12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10" fillId="7" borderId="2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7" borderId="4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7" borderId="31" xfId="0" applyFont="1" applyFill="1" applyBorder="1" applyAlignment="1">
      <alignment horizontal="left" vertical="center"/>
    </xf>
    <xf numFmtId="0" fontId="10" fillId="7" borderId="33" xfId="0" applyFont="1" applyFill="1" applyBorder="1" applyAlignment="1">
      <alignment vertical="center"/>
    </xf>
    <xf numFmtId="0" fontId="5" fillId="8" borderId="46" xfId="0" applyFont="1" applyFill="1" applyBorder="1" applyAlignment="1">
      <alignment horizontal="left" vertical="center"/>
    </xf>
    <xf numFmtId="0" fontId="7" fillId="8" borderId="46" xfId="0" applyFont="1" applyFill="1" applyBorder="1" applyAlignment="1">
      <alignment horizontal="right" vertical="center"/>
    </xf>
    <xf numFmtId="0" fontId="5" fillId="8" borderId="46" xfId="0" applyFont="1" applyFill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5" fillId="8" borderId="46" xfId="0" applyFont="1" applyFill="1" applyBorder="1" applyAlignment="1">
      <alignment horizontal="right" vertical="center"/>
    </xf>
    <xf numFmtId="0" fontId="16" fillId="8" borderId="46" xfId="0" applyFont="1" applyFill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10" fillId="0" borderId="19" xfId="0" applyFont="1" applyBorder="1" applyAlignment="1" applyProtection="1">
      <alignment horizontal="right" vertical="center"/>
      <protection locked="0"/>
    </xf>
    <xf numFmtId="0" fontId="10" fillId="0" borderId="19" xfId="0" applyFont="1" applyBorder="1" applyAlignment="1">
      <alignment horizontal="right"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10" fillId="0" borderId="32" xfId="0" applyFont="1" applyBorder="1" applyAlignment="1" applyProtection="1">
      <alignment horizontal="right" vertical="center"/>
      <protection locked="0"/>
    </xf>
    <xf numFmtId="0" fontId="10" fillId="0" borderId="32" xfId="0" applyFont="1" applyBorder="1" applyAlignment="1">
      <alignment horizontal="right" vertical="center"/>
    </xf>
    <xf numFmtId="0" fontId="10" fillId="8" borderId="46" xfId="0" applyFont="1" applyFill="1" applyBorder="1" applyAlignment="1" applyProtection="1">
      <alignment horizontal="right" vertical="center"/>
      <protection locked="0"/>
    </xf>
    <xf numFmtId="0" fontId="10" fillId="8" borderId="46" xfId="0" applyFont="1" applyFill="1" applyBorder="1" applyAlignment="1">
      <alignment horizontal="right" vertical="center"/>
    </xf>
    <xf numFmtId="0" fontId="10" fillId="7" borderId="1" xfId="0" applyFont="1" applyFill="1" applyBorder="1" applyAlignment="1" applyProtection="1">
      <alignment horizontal="right" vertical="center"/>
      <protection locked="0"/>
    </xf>
    <xf numFmtId="0" fontId="10" fillId="7" borderId="1" xfId="0" applyFont="1" applyFill="1" applyBorder="1" applyAlignment="1">
      <alignment horizontal="right" vertical="center"/>
    </xf>
    <xf numFmtId="0" fontId="10" fillId="7" borderId="32" xfId="0" applyFont="1" applyFill="1" applyBorder="1" applyAlignment="1">
      <alignment horizontal="right" vertical="center"/>
    </xf>
    <xf numFmtId="0" fontId="10" fillId="0" borderId="47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0" borderId="16" xfId="0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29" xfId="0" applyBorder="1" applyAlignment="1">
      <alignment horizontal="right" vertical="center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 applyProtection="1">
      <alignment horizontal="right" vertical="center"/>
      <protection locked="0"/>
    </xf>
    <xf numFmtId="0" fontId="11" fillId="3" borderId="42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1" fillId="7" borderId="37" xfId="0" applyFont="1" applyFill="1" applyBorder="1" applyAlignme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23" xfId="0" applyBorder="1" applyAlignment="1">
      <alignment vertical="center"/>
    </xf>
    <xf numFmtId="0" fontId="7" fillId="0" borderId="37" xfId="0" applyFont="1" applyBorder="1" applyAlignment="1" applyProtection="1">
      <alignment horizontal="right" vertical="center"/>
      <protection locked="0"/>
    </xf>
    <xf numFmtId="0" fontId="7" fillId="0" borderId="37" xfId="0" applyFont="1" applyBorder="1" applyAlignment="1" applyProtection="1">
      <alignment vertical="center"/>
      <protection locked="0"/>
    </xf>
    <xf numFmtId="0" fontId="17" fillId="0" borderId="12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0" fillId="7" borderId="47" xfId="0" applyFont="1" applyFill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0" borderId="44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8" fillId="6" borderId="41" xfId="0" applyFont="1" applyFill="1" applyBorder="1" applyAlignment="1">
      <alignment horizontal="left" vertical="center"/>
    </xf>
    <xf numFmtId="0" fontId="8" fillId="6" borderId="42" xfId="0" applyFont="1" applyFill="1" applyBorder="1" applyAlignment="1">
      <alignment horizontal="left" vertical="center"/>
    </xf>
    <xf numFmtId="0" fontId="8" fillId="6" borderId="3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7" fillId="4" borderId="38" xfId="0" applyFont="1" applyFill="1" applyBorder="1" applyAlignment="1">
      <alignment horizontal="left" vertical="center"/>
    </xf>
    <xf numFmtId="0" fontId="7" fillId="4" borderId="39" xfId="0" applyFont="1" applyFill="1" applyBorder="1" applyAlignment="1">
      <alignment horizontal="left" vertical="center"/>
    </xf>
    <xf numFmtId="0" fontId="7" fillId="4" borderId="4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7" fillId="0" borderId="49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7" fillId="0" borderId="50" xfId="0" applyFont="1" applyBorder="1" applyAlignment="1" applyProtection="1">
      <alignment horizontal="right" vertical="center"/>
      <protection locked="0"/>
    </xf>
    <xf numFmtId="0" fontId="7" fillId="2" borderId="36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14" fillId="0" borderId="28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37" xfId="0" applyFont="1" applyBorder="1" applyAlignment="1" applyProtection="1">
      <alignment horizontal="left" vertical="top"/>
      <protection locked="0"/>
    </xf>
    <xf numFmtId="0" fontId="13" fillId="0" borderId="34" xfId="0" applyFont="1" applyBorder="1" applyAlignment="1" applyProtection="1">
      <alignment horizontal="left" vertical="top"/>
      <protection locked="0"/>
    </xf>
    <xf numFmtId="0" fontId="13" fillId="0" borderId="26" xfId="0" applyFont="1" applyBorder="1" applyAlignment="1" applyProtection="1">
      <alignment horizontal="left" vertical="top"/>
      <protection locked="0"/>
    </xf>
    <xf numFmtId="0" fontId="13" fillId="0" borderId="27" xfId="0" applyFont="1" applyBorder="1" applyAlignment="1" applyProtection="1">
      <alignment horizontal="left" vertical="top"/>
      <protection locked="0"/>
    </xf>
    <xf numFmtId="0" fontId="5" fillId="7" borderId="12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5" fillId="7" borderId="23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6"/>
  <sheetViews>
    <sheetView tabSelected="1" view="pageBreakPreview" zoomScale="50" zoomScaleNormal="50" zoomScaleSheetLayoutView="50" zoomScalePageLayoutView="50" workbookViewId="0">
      <selection activeCell="F59" sqref="F59"/>
    </sheetView>
  </sheetViews>
  <sheetFormatPr baseColWidth="10" defaultColWidth="7" defaultRowHeight="14.4" x14ac:dyDescent="0.3"/>
  <cols>
    <col min="1" max="1" width="90.6640625" style="2" bestFit="1" customWidth="1"/>
    <col min="2" max="4" width="12.109375" style="2" customWidth="1"/>
    <col min="5" max="5" width="11.44140625" style="2" customWidth="1"/>
    <col min="6" max="6" width="13.109375" style="2" bestFit="1" customWidth="1"/>
    <col min="7" max="252" width="11.44140625" style="2" customWidth="1"/>
    <col min="253" max="253" width="89.109375" style="2" bestFit="1" customWidth="1"/>
    <col min="254" max="254" width="8.33203125" style="2" customWidth="1"/>
    <col min="255" max="255" width="7.88671875" style="2" customWidth="1"/>
    <col min="256" max="16384" width="7" style="2"/>
  </cols>
  <sheetData>
    <row r="1" spans="1:4" ht="21.75" customHeight="1" thickBot="1" x14ac:dyDescent="0.35">
      <c r="A1" s="134" t="s">
        <v>62</v>
      </c>
      <c r="B1" s="135"/>
      <c r="C1" s="135"/>
      <c r="D1" s="136"/>
    </row>
    <row r="2" spans="1:4" ht="15" thickBot="1" x14ac:dyDescent="0.35">
      <c r="A2" s="137" t="s">
        <v>59</v>
      </c>
      <c r="B2" s="138"/>
      <c r="C2" s="138"/>
      <c r="D2" s="139"/>
    </row>
    <row r="3" spans="1:4" s="1" customFormat="1" ht="17.399999999999999" x14ac:dyDescent="0.3">
      <c r="A3" s="140" t="s">
        <v>61</v>
      </c>
      <c r="B3" s="141"/>
      <c r="C3" s="141"/>
      <c r="D3" s="142"/>
    </row>
    <row r="4" spans="1:4" s="1" customFormat="1" ht="17.399999999999999" x14ac:dyDescent="0.3">
      <c r="A4" s="48" t="s">
        <v>112</v>
      </c>
      <c r="B4" s="143" t="s">
        <v>111</v>
      </c>
      <c r="C4" s="143"/>
      <c r="D4" s="144"/>
    </row>
    <row r="5" spans="1:4" s="1" customFormat="1" ht="17.399999999999999" x14ac:dyDescent="0.3">
      <c r="A5" s="145" t="s">
        <v>115</v>
      </c>
      <c r="B5" s="143"/>
      <c r="C5" s="143"/>
      <c r="D5" s="144"/>
    </row>
    <row r="6" spans="1:4" s="1" customFormat="1" ht="17.399999999999999" x14ac:dyDescent="0.3">
      <c r="A6" s="48" t="s">
        <v>113</v>
      </c>
      <c r="B6" s="146" t="s">
        <v>60</v>
      </c>
      <c r="C6" s="146"/>
      <c r="D6" s="147"/>
    </row>
    <row r="7" spans="1:4" s="1" customFormat="1" ht="18" thickBot="1" x14ac:dyDescent="0.35">
      <c r="A7" s="49" t="s">
        <v>114</v>
      </c>
      <c r="B7" s="148"/>
      <c r="C7" s="148"/>
      <c r="D7" s="149"/>
    </row>
    <row r="8" spans="1:4" s="1" customFormat="1" ht="27.75" customHeight="1" thickBot="1" x14ac:dyDescent="0.35">
      <c r="A8" s="41" t="s">
        <v>74</v>
      </c>
      <c r="B8" s="33" t="s">
        <v>63</v>
      </c>
      <c r="C8" s="34" t="s">
        <v>0</v>
      </c>
      <c r="D8" s="34" t="s">
        <v>1</v>
      </c>
    </row>
    <row r="9" spans="1:4" ht="15" thickBot="1" x14ac:dyDescent="0.35">
      <c r="A9" s="137" t="s">
        <v>55</v>
      </c>
      <c r="B9" s="138"/>
      <c r="C9" s="138"/>
      <c r="D9" s="139"/>
    </row>
    <row r="10" spans="1:4" x14ac:dyDescent="0.3">
      <c r="A10" s="21" t="s">
        <v>65</v>
      </c>
      <c r="B10" s="65"/>
      <c r="C10" s="66">
        <f>B10</f>
        <v>0</v>
      </c>
      <c r="D10" s="60">
        <f>C10</f>
        <v>0</v>
      </c>
    </row>
    <row r="11" spans="1:4" x14ac:dyDescent="0.3">
      <c r="A11" s="17" t="s">
        <v>66</v>
      </c>
      <c r="B11" s="67"/>
      <c r="C11" s="68">
        <v>2</v>
      </c>
      <c r="D11" s="61">
        <f t="shared" ref="D11:D22" si="0">B11*C11</f>
        <v>0</v>
      </c>
    </row>
    <row r="12" spans="1:4" x14ac:dyDescent="0.3">
      <c r="A12" s="17" t="s">
        <v>67</v>
      </c>
      <c r="B12" s="67"/>
      <c r="C12" s="68">
        <v>4</v>
      </c>
      <c r="D12" s="61">
        <f t="shared" si="0"/>
        <v>0</v>
      </c>
    </row>
    <row r="13" spans="1:4" x14ac:dyDescent="0.3">
      <c r="A13" s="17" t="s">
        <v>68</v>
      </c>
      <c r="B13" s="67"/>
      <c r="C13" s="68">
        <v>6</v>
      </c>
      <c r="D13" s="61">
        <f t="shared" si="0"/>
        <v>0</v>
      </c>
    </row>
    <row r="14" spans="1:4" x14ac:dyDescent="0.3">
      <c r="A14" s="17" t="s">
        <v>69</v>
      </c>
      <c r="B14" s="67"/>
      <c r="C14" s="68">
        <v>3</v>
      </c>
      <c r="D14" s="61">
        <f t="shared" si="0"/>
        <v>0</v>
      </c>
    </row>
    <row r="15" spans="1:4" x14ac:dyDescent="0.3">
      <c r="A15" s="17" t="s">
        <v>70</v>
      </c>
      <c r="B15" s="67"/>
      <c r="C15" s="68">
        <v>1</v>
      </c>
      <c r="D15" s="61">
        <f t="shared" si="0"/>
        <v>0</v>
      </c>
    </row>
    <row r="16" spans="1:4" ht="15" thickBot="1" x14ac:dyDescent="0.35">
      <c r="A16" s="8" t="s">
        <v>2</v>
      </c>
      <c r="B16" s="67"/>
      <c r="C16" s="68">
        <v>1</v>
      </c>
      <c r="D16" s="61">
        <f t="shared" si="0"/>
        <v>0</v>
      </c>
    </row>
    <row r="17" spans="1:4" s="5" customFormat="1" ht="15" customHeight="1" thickBot="1" x14ac:dyDescent="0.35">
      <c r="A17" s="37" t="s">
        <v>99</v>
      </c>
      <c r="B17" s="69"/>
      <c r="C17" s="69"/>
      <c r="D17" s="13">
        <f>IF(SUM(D18+D19+D20)&gt;20,20,SUM(D18+D19+D20))</f>
        <v>0</v>
      </c>
    </row>
    <row r="18" spans="1:4" x14ac:dyDescent="0.3">
      <c r="A18" s="8" t="s">
        <v>100</v>
      </c>
      <c r="B18" s="67"/>
      <c r="C18" s="68">
        <v>1</v>
      </c>
      <c r="D18" s="23">
        <f>B18*C18</f>
        <v>0</v>
      </c>
    </row>
    <row r="19" spans="1:4" x14ac:dyDescent="0.3">
      <c r="A19" s="8" t="s">
        <v>101</v>
      </c>
      <c r="B19" s="67"/>
      <c r="C19" s="68">
        <v>0.7</v>
      </c>
      <c r="D19" s="23">
        <f t="shared" ref="D19:D20" si="1">B19*C19</f>
        <v>0</v>
      </c>
    </row>
    <row r="20" spans="1:4" x14ac:dyDescent="0.3">
      <c r="A20" s="54" t="s">
        <v>102</v>
      </c>
      <c r="B20" s="70"/>
      <c r="C20" s="71">
        <v>0.5</v>
      </c>
      <c r="D20" s="23">
        <f t="shared" si="1"/>
        <v>0</v>
      </c>
    </row>
    <row r="21" spans="1:4" x14ac:dyDescent="0.3">
      <c r="A21" s="57" t="s">
        <v>71</v>
      </c>
      <c r="B21" s="58"/>
      <c r="C21" s="58">
        <v>0.5</v>
      </c>
      <c r="D21" s="62">
        <f t="shared" si="0"/>
        <v>0</v>
      </c>
    </row>
    <row r="22" spans="1:4" x14ac:dyDescent="0.3">
      <c r="A22" s="57" t="s">
        <v>72</v>
      </c>
      <c r="B22" s="72"/>
      <c r="C22" s="73">
        <v>0.25</v>
      </c>
      <c r="D22" s="63">
        <f t="shared" si="0"/>
        <v>0</v>
      </c>
    </row>
    <row r="23" spans="1:4" s="5" customFormat="1" ht="15" customHeight="1" x14ac:dyDescent="0.3">
      <c r="A23" s="57" t="s">
        <v>39</v>
      </c>
      <c r="B23" s="62"/>
      <c r="C23" s="62"/>
      <c r="D23" s="59">
        <f>IF(SUM(D25+D26+D28+D29+D30)&gt;3,3,SUM(D25+D26+D28+D29+D30))</f>
        <v>0</v>
      </c>
    </row>
    <row r="24" spans="1:4" x14ac:dyDescent="0.3">
      <c r="A24" s="150" t="s">
        <v>40</v>
      </c>
      <c r="B24" s="151"/>
      <c r="C24" s="151"/>
      <c r="D24" s="152"/>
    </row>
    <row r="25" spans="1:4" x14ac:dyDescent="0.3">
      <c r="A25" s="52" t="s">
        <v>3</v>
      </c>
      <c r="B25" s="74"/>
      <c r="C25" s="75">
        <v>0.2</v>
      </c>
      <c r="D25" s="53">
        <f>B25*C25</f>
        <v>0</v>
      </c>
    </row>
    <row r="26" spans="1:4" x14ac:dyDescent="0.3">
      <c r="A26" s="52" t="s">
        <v>41</v>
      </c>
      <c r="B26" s="74"/>
      <c r="C26" s="75">
        <v>0.1</v>
      </c>
      <c r="D26" s="53">
        <f>B26*C26</f>
        <v>0</v>
      </c>
    </row>
    <row r="27" spans="1:4" x14ac:dyDescent="0.3">
      <c r="A27" s="153" t="s">
        <v>27</v>
      </c>
      <c r="B27" s="154"/>
      <c r="C27" s="154"/>
      <c r="D27" s="155"/>
    </row>
    <row r="28" spans="1:4" x14ac:dyDescent="0.3">
      <c r="A28" s="52" t="s">
        <v>4</v>
      </c>
      <c r="B28" s="67"/>
      <c r="C28" s="75">
        <v>0.3</v>
      </c>
      <c r="D28" s="53">
        <f>B28*C28</f>
        <v>0</v>
      </c>
    </row>
    <row r="29" spans="1:4" x14ac:dyDescent="0.3">
      <c r="A29" s="52" t="s">
        <v>5</v>
      </c>
      <c r="B29" s="74"/>
      <c r="C29" s="75">
        <v>0.5</v>
      </c>
      <c r="D29" s="53">
        <f>B29*C29</f>
        <v>0</v>
      </c>
    </row>
    <row r="30" spans="1:4" x14ac:dyDescent="0.3">
      <c r="A30" s="55" t="s">
        <v>73</v>
      </c>
      <c r="B30" s="70"/>
      <c r="C30" s="76">
        <v>0.1</v>
      </c>
      <c r="D30" s="56">
        <f>B30*C30</f>
        <v>0</v>
      </c>
    </row>
    <row r="31" spans="1:4" s="6" customFormat="1" ht="15" customHeight="1" x14ac:dyDescent="0.3">
      <c r="A31" s="104" t="s">
        <v>48</v>
      </c>
      <c r="B31" s="105"/>
      <c r="C31" s="105"/>
      <c r="D31" s="106"/>
    </row>
    <row r="32" spans="1:4" s="6" customFormat="1" ht="15" customHeight="1" thickBot="1" x14ac:dyDescent="0.35">
      <c r="A32" s="45" t="s">
        <v>46</v>
      </c>
      <c r="B32" s="102"/>
      <c r="C32" s="77">
        <v>0.1</v>
      </c>
      <c r="D32" s="64">
        <f>IF((B32*C32)&gt;5,5,(B32*C32))</f>
        <v>0</v>
      </c>
    </row>
    <row r="33" spans="1:4" ht="8.25" customHeight="1" thickBot="1" x14ac:dyDescent="0.35">
      <c r="A33" s="4"/>
    </row>
    <row r="34" spans="1:4" ht="15" thickBot="1" x14ac:dyDescent="0.35">
      <c r="A34" s="14" t="s">
        <v>6</v>
      </c>
      <c r="B34" s="15"/>
      <c r="C34" s="15"/>
      <c r="D34" s="16">
        <f>SUM(D10:D17)+D21+D22+D23+D32</f>
        <v>0</v>
      </c>
    </row>
    <row r="35" spans="1:4" ht="15" customHeight="1" thickBot="1" x14ac:dyDescent="0.35">
      <c r="A35" s="5"/>
    </row>
    <row r="36" spans="1:4" x14ac:dyDescent="0.3">
      <c r="A36" s="113" t="s">
        <v>56</v>
      </c>
      <c r="B36" s="114"/>
      <c r="C36" s="114"/>
      <c r="D36" s="115"/>
    </row>
    <row r="37" spans="1:4" ht="15" customHeight="1" x14ac:dyDescent="0.3">
      <c r="A37" s="104" t="s">
        <v>42</v>
      </c>
      <c r="B37" s="105"/>
      <c r="C37" s="105"/>
      <c r="D37" s="106"/>
    </row>
    <row r="38" spans="1:4" ht="15" customHeight="1" x14ac:dyDescent="0.3">
      <c r="A38" s="17" t="s">
        <v>75</v>
      </c>
      <c r="B38" s="67"/>
      <c r="C38" s="68">
        <v>0.1</v>
      </c>
      <c r="D38" s="23">
        <f>B38*C38</f>
        <v>0</v>
      </c>
    </row>
    <row r="39" spans="1:4" ht="15" customHeight="1" x14ac:dyDescent="0.3">
      <c r="A39" s="17" t="s">
        <v>76</v>
      </c>
      <c r="B39" s="67"/>
      <c r="C39" s="68">
        <v>0.2</v>
      </c>
      <c r="D39" s="23">
        <f>B39*C39</f>
        <v>0</v>
      </c>
    </row>
    <row r="40" spans="1:4" ht="15" customHeight="1" x14ac:dyDescent="0.3">
      <c r="A40" s="107" t="s">
        <v>7</v>
      </c>
      <c r="B40" s="108"/>
      <c r="C40" s="108"/>
      <c r="D40" s="109"/>
    </row>
    <row r="41" spans="1:4" ht="15" customHeight="1" x14ac:dyDescent="0.3">
      <c r="A41" s="17" t="s">
        <v>31</v>
      </c>
      <c r="B41" s="67"/>
      <c r="C41" s="68">
        <v>0.5</v>
      </c>
      <c r="D41" s="23">
        <f>B41*C41</f>
        <v>0</v>
      </c>
    </row>
    <row r="42" spans="1:4" ht="15" customHeight="1" x14ac:dyDescent="0.3">
      <c r="A42" s="17" t="s">
        <v>32</v>
      </c>
      <c r="B42" s="67"/>
      <c r="C42" s="68">
        <v>1</v>
      </c>
      <c r="D42" s="23">
        <f>B42*C42</f>
        <v>0</v>
      </c>
    </row>
    <row r="43" spans="1:4" ht="15" customHeight="1" x14ac:dyDescent="0.3">
      <c r="A43" s="116" t="s">
        <v>77</v>
      </c>
      <c r="B43" s="117"/>
      <c r="C43" s="117"/>
      <c r="D43" s="118"/>
    </row>
    <row r="44" spans="1:4" ht="15" customHeight="1" x14ac:dyDescent="0.3">
      <c r="A44" s="17" t="s">
        <v>75</v>
      </c>
      <c r="B44" s="67"/>
      <c r="C44" s="68">
        <v>0.5</v>
      </c>
      <c r="D44" s="23">
        <f>B44*C44</f>
        <v>0</v>
      </c>
    </row>
    <row r="45" spans="1:4" ht="15" customHeight="1" x14ac:dyDescent="0.3">
      <c r="A45" s="17" t="s">
        <v>76</v>
      </c>
      <c r="B45" s="67"/>
      <c r="C45" s="68">
        <v>1</v>
      </c>
      <c r="D45" s="23">
        <f>B45*C45</f>
        <v>0</v>
      </c>
    </row>
    <row r="46" spans="1:4" ht="15" customHeight="1" x14ac:dyDescent="0.3">
      <c r="A46" s="116" t="s">
        <v>86</v>
      </c>
      <c r="B46" s="117"/>
      <c r="C46" s="117"/>
      <c r="D46" s="118"/>
    </row>
    <row r="47" spans="1:4" ht="15" customHeight="1" x14ac:dyDescent="0.3">
      <c r="A47" s="17" t="s">
        <v>8</v>
      </c>
      <c r="B47" s="67"/>
      <c r="C47" s="68">
        <f>B47</f>
        <v>0</v>
      </c>
      <c r="D47" s="23">
        <f>C47</f>
        <v>0</v>
      </c>
    </row>
    <row r="48" spans="1:4" ht="15" customHeight="1" x14ac:dyDescent="0.3">
      <c r="A48" s="17" t="s">
        <v>9</v>
      </c>
      <c r="B48" s="67"/>
      <c r="C48" s="75">
        <f>B48</f>
        <v>0</v>
      </c>
      <c r="D48" s="23">
        <f>C48</f>
        <v>0</v>
      </c>
    </row>
    <row r="49" spans="1:4" ht="15" customHeight="1" x14ac:dyDescent="0.3">
      <c r="A49" s="17" t="s">
        <v>85</v>
      </c>
      <c r="B49" s="67"/>
      <c r="C49" s="68">
        <v>0.25</v>
      </c>
      <c r="D49" s="23">
        <f>B49*C49</f>
        <v>0</v>
      </c>
    </row>
    <row r="50" spans="1:4" ht="15" customHeight="1" x14ac:dyDescent="0.3">
      <c r="A50" s="17" t="s">
        <v>10</v>
      </c>
      <c r="B50" s="67"/>
      <c r="C50" s="68">
        <v>0.5</v>
      </c>
      <c r="D50" s="23">
        <f>B50*C50</f>
        <v>0</v>
      </c>
    </row>
    <row r="51" spans="1:4" ht="15" customHeight="1" x14ac:dyDescent="0.3">
      <c r="A51" s="17" t="s">
        <v>11</v>
      </c>
      <c r="B51" s="67"/>
      <c r="C51" s="68">
        <v>0.25</v>
      </c>
      <c r="D51" s="23">
        <f>B51*C51</f>
        <v>0</v>
      </c>
    </row>
    <row r="52" spans="1:4" ht="15" customHeight="1" x14ac:dyDescent="0.3">
      <c r="A52" s="17" t="s">
        <v>78</v>
      </c>
      <c r="B52" s="67"/>
      <c r="C52" s="68">
        <v>0.125</v>
      </c>
      <c r="D52" s="23">
        <f>B52*C52</f>
        <v>0</v>
      </c>
    </row>
    <row r="53" spans="1:4" ht="15" customHeight="1" x14ac:dyDescent="0.3">
      <c r="A53" s="116" t="s">
        <v>28</v>
      </c>
      <c r="B53" s="117"/>
      <c r="C53" s="117"/>
      <c r="D53" s="118"/>
    </row>
    <row r="54" spans="1:4" ht="15" customHeight="1" x14ac:dyDescent="0.3">
      <c r="A54" s="17" t="s">
        <v>79</v>
      </c>
      <c r="B54" s="67"/>
      <c r="C54" s="68">
        <v>1</v>
      </c>
      <c r="D54" s="23">
        <f>B54*C54</f>
        <v>0</v>
      </c>
    </row>
    <row r="55" spans="1:4" ht="15" customHeight="1" x14ac:dyDescent="0.3">
      <c r="A55" s="35" t="s">
        <v>80</v>
      </c>
      <c r="B55" s="70"/>
      <c r="C55" s="71">
        <v>2</v>
      </c>
      <c r="D55" s="36">
        <f>B55*C55</f>
        <v>0</v>
      </c>
    </row>
    <row r="56" spans="1:4" ht="15" customHeight="1" x14ac:dyDescent="0.3">
      <c r="A56" s="119" t="s">
        <v>38</v>
      </c>
      <c r="B56" s="120"/>
      <c r="C56" s="120"/>
      <c r="D56" s="121"/>
    </row>
    <row r="57" spans="1:4" ht="15" customHeight="1" x14ac:dyDescent="0.3">
      <c r="A57" s="18" t="s">
        <v>33</v>
      </c>
      <c r="B57" s="65"/>
      <c r="C57" s="66">
        <v>4</v>
      </c>
      <c r="D57" s="22">
        <f>B57*C57</f>
        <v>0</v>
      </c>
    </row>
    <row r="58" spans="1:4" ht="15" customHeight="1" x14ac:dyDescent="0.3">
      <c r="A58" s="19" t="s">
        <v>34</v>
      </c>
      <c r="B58" s="67"/>
      <c r="C58" s="68">
        <v>6</v>
      </c>
      <c r="D58" s="23">
        <f>B58*C58</f>
        <v>0</v>
      </c>
    </row>
    <row r="59" spans="1:4" ht="15" customHeight="1" x14ac:dyDescent="0.3">
      <c r="A59" s="40" t="s">
        <v>53</v>
      </c>
      <c r="B59" s="50"/>
      <c r="C59" s="47">
        <v>2</v>
      </c>
      <c r="D59" s="39">
        <f>B59*C59</f>
        <v>0</v>
      </c>
    </row>
    <row r="60" spans="1:4" ht="15" customHeight="1" x14ac:dyDescent="0.3">
      <c r="A60" s="104" t="s">
        <v>82</v>
      </c>
      <c r="B60" s="105"/>
      <c r="C60" s="105"/>
      <c r="D60" s="106"/>
    </row>
    <row r="61" spans="1:4" ht="15" customHeight="1" x14ac:dyDescent="0.3">
      <c r="A61" s="17" t="s">
        <v>81</v>
      </c>
      <c r="B61" s="67"/>
      <c r="C61" s="68">
        <v>2</v>
      </c>
      <c r="D61" s="23">
        <f>B61*C61</f>
        <v>0</v>
      </c>
    </row>
    <row r="62" spans="1:4" ht="15" customHeight="1" x14ac:dyDescent="0.3">
      <c r="A62" s="17" t="s">
        <v>83</v>
      </c>
      <c r="B62" s="67"/>
      <c r="C62" s="68">
        <v>0.5</v>
      </c>
      <c r="D62" s="23">
        <f>B62*C62</f>
        <v>0</v>
      </c>
    </row>
    <row r="63" spans="1:4" ht="15" customHeight="1" x14ac:dyDescent="0.3">
      <c r="A63" s="104" t="s">
        <v>12</v>
      </c>
      <c r="B63" s="105"/>
      <c r="C63" s="105"/>
      <c r="D63" s="106"/>
    </row>
    <row r="64" spans="1:4" ht="15" customHeight="1" x14ac:dyDescent="0.3">
      <c r="A64" s="17" t="s">
        <v>13</v>
      </c>
      <c r="B64" s="67"/>
      <c r="C64" s="68">
        <v>5</v>
      </c>
      <c r="D64" s="23">
        <f>B64*C64</f>
        <v>0</v>
      </c>
    </row>
    <row r="65" spans="1:4" ht="15" customHeight="1" x14ac:dyDescent="0.3">
      <c r="A65" s="17" t="s">
        <v>94</v>
      </c>
      <c r="B65" s="67"/>
      <c r="C65" s="68">
        <v>2</v>
      </c>
      <c r="D65" s="23">
        <f>B65*C65</f>
        <v>0</v>
      </c>
    </row>
    <row r="66" spans="1:4" ht="15" customHeight="1" x14ac:dyDescent="0.3">
      <c r="A66" s="17" t="s">
        <v>14</v>
      </c>
      <c r="B66" s="67"/>
      <c r="C66" s="68">
        <v>0.2</v>
      </c>
      <c r="D66" s="23">
        <f>B66*C66</f>
        <v>0</v>
      </c>
    </row>
    <row r="67" spans="1:4" ht="15" customHeight="1" x14ac:dyDescent="0.3">
      <c r="A67" s="38" t="s">
        <v>54</v>
      </c>
      <c r="B67" s="50"/>
      <c r="C67" s="47">
        <v>1</v>
      </c>
      <c r="D67" s="39">
        <f>B67*C67</f>
        <v>0</v>
      </c>
    </row>
    <row r="68" spans="1:4" ht="15" customHeight="1" x14ac:dyDescent="0.3">
      <c r="A68" s="104" t="s">
        <v>84</v>
      </c>
      <c r="B68" s="105"/>
      <c r="C68" s="105"/>
      <c r="D68" s="106"/>
    </row>
    <row r="69" spans="1:4" ht="15" customHeight="1" x14ac:dyDescent="0.3">
      <c r="A69" s="17" t="s">
        <v>87</v>
      </c>
      <c r="B69" s="67"/>
      <c r="C69" s="68">
        <v>0.5</v>
      </c>
      <c r="D69" s="23">
        <f>B69*C69</f>
        <v>0</v>
      </c>
    </row>
    <row r="70" spans="1:4" ht="15" customHeight="1" x14ac:dyDescent="0.3">
      <c r="A70" s="17" t="s">
        <v>88</v>
      </c>
      <c r="B70" s="67"/>
      <c r="C70" s="68">
        <v>0.25</v>
      </c>
      <c r="D70" s="23">
        <f>B70*C70</f>
        <v>0</v>
      </c>
    </row>
    <row r="71" spans="1:4" ht="15" customHeight="1" x14ac:dyDescent="0.3">
      <c r="A71" s="122" t="s">
        <v>89</v>
      </c>
      <c r="B71" s="123"/>
      <c r="C71" s="123"/>
      <c r="D71" s="124"/>
    </row>
    <row r="72" spans="1:4" ht="15" customHeight="1" x14ac:dyDescent="0.3">
      <c r="A72" s="17" t="s">
        <v>35</v>
      </c>
      <c r="B72" s="67"/>
      <c r="C72" s="68">
        <v>1</v>
      </c>
      <c r="D72" s="23">
        <f>B72*C72</f>
        <v>0</v>
      </c>
    </row>
    <row r="73" spans="1:4" ht="15" customHeight="1" x14ac:dyDescent="0.3">
      <c r="A73" s="17" t="s">
        <v>36</v>
      </c>
      <c r="B73" s="67"/>
      <c r="C73" s="68">
        <v>3</v>
      </c>
      <c r="D73" s="23">
        <f>B73*C73</f>
        <v>0</v>
      </c>
    </row>
    <row r="74" spans="1:4" ht="15" customHeight="1" x14ac:dyDescent="0.3">
      <c r="A74" s="42" t="s">
        <v>93</v>
      </c>
      <c r="B74" s="67"/>
      <c r="C74" s="68">
        <f>B74</f>
        <v>0</v>
      </c>
      <c r="D74" s="23">
        <f>C74</f>
        <v>0</v>
      </c>
    </row>
    <row r="75" spans="1:4" ht="15" customHeight="1" x14ac:dyDescent="0.3">
      <c r="A75" s="122" t="s">
        <v>30</v>
      </c>
      <c r="B75" s="123"/>
      <c r="C75" s="123"/>
      <c r="D75" s="124"/>
    </row>
    <row r="76" spans="1:4" s="3" customFormat="1" ht="15" customHeight="1" x14ac:dyDescent="0.3">
      <c r="A76" s="17" t="s">
        <v>15</v>
      </c>
      <c r="B76" s="78"/>
      <c r="C76" s="79">
        <v>5</v>
      </c>
      <c r="D76" s="23">
        <f>B76*C76</f>
        <v>0</v>
      </c>
    </row>
    <row r="77" spans="1:4" s="3" customFormat="1" ht="15" customHeight="1" x14ac:dyDescent="0.3">
      <c r="A77" s="17" t="s">
        <v>92</v>
      </c>
      <c r="B77" s="78"/>
      <c r="C77" s="79">
        <v>2</v>
      </c>
      <c r="D77" s="23">
        <f>B77*C77</f>
        <v>0</v>
      </c>
    </row>
    <row r="78" spans="1:4" s="3" customFormat="1" ht="15" customHeight="1" x14ac:dyDescent="0.3">
      <c r="A78" s="17" t="s">
        <v>43</v>
      </c>
      <c r="B78" s="78"/>
      <c r="C78" s="79">
        <v>0.5</v>
      </c>
      <c r="D78" s="23">
        <f>B78*C78</f>
        <v>0</v>
      </c>
    </row>
    <row r="79" spans="1:4" s="3" customFormat="1" ht="15" customHeight="1" x14ac:dyDescent="0.3">
      <c r="A79" s="104" t="s">
        <v>16</v>
      </c>
      <c r="B79" s="105"/>
      <c r="C79" s="105"/>
      <c r="D79" s="106"/>
    </row>
    <row r="80" spans="1:4" s="3" customFormat="1" ht="15" customHeight="1" x14ac:dyDescent="0.3">
      <c r="A80" s="17" t="s">
        <v>17</v>
      </c>
      <c r="B80" s="79"/>
      <c r="C80" s="80">
        <f>B80</f>
        <v>0</v>
      </c>
      <c r="D80" s="43">
        <f>C80</f>
        <v>0</v>
      </c>
    </row>
    <row r="81" spans="1:4" s="3" customFormat="1" ht="15" customHeight="1" x14ac:dyDescent="0.3">
      <c r="A81" s="125" t="s">
        <v>29</v>
      </c>
      <c r="B81" s="126"/>
      <c r="C81" s="126"/>
      <c r="D81" s="127"/>
    </row>
    <row r="82" spans="1:4" s="3" customFormat="1" ht="15" customHeight="1" x14ac:dyDescent="0.3">
      <c r="A82" s="17" t="s">
        <v>37</v>
      </c>
      <c r="B82" s="78"/>
      <c r="C82" s="79">
        <v>0.25</v>
      </c>
      <c r="D82" s="23">
        <f>B82*C82</f>
        <v>0</v>
      </c>
    </row>
    <row r="83" spans="1:4" s="3" customFormat="1" ht="15" customHeight="1" thickBot="1" x14ac:dyDescent="0.35">
      <c r="A83" s="20" t="s">
        <v>36</v>
      </c>
      <c r="B83" s="81"/>
      <c r="C83" s="82">
        <v>0.5</v>
      </c>
      <c r="D83" s="24">
        <f>B83*C83</f>
        <v>0</v>
      </c>
    </row>
    <row r="84" spans="1:4" s="3" customFormat="1" ht="8.25" customHeight="1" thickBot="1" x14ac:dyDescent="0.35">
      <c r="A84" s="9"/>
      <c r="D84" s="2"/>
    </row>
    <row r="85" spans="1:4" ht="15" thickBot="1" x14ac:dyDescent="0.35">
      <c r="A85" s="14" t="s">
        <v>6</v>
      </c>
      <c r="B85" s="15"/>
      <c r="C85" s="15"/>
      <c r="D85" s="16">
        <f>SUM(D37:D83)</f>
        <v>0</v>
      </c>
    </row>
    <row r="86" spans="1:4" ht="15" customHeight="1" thickBot="1" x14ac:dyDescent="0.35">
      <c r="A86" s="10"/>
      <c r="B86" s="11"/>
      <c r="C86" s="11"/>
      <c r="D86" s="11"/>
    </row>
    <row r="87" spans="1:4" x14ac:dyDescent="0.3">
      <c r="A87" s="113" t="s">
        <v>57</v>
      </c>
      <c r="B87" s="114"/>
      <c r="C87" s="114"/>
      <c r="D87" s="115"/>
    </row>
    <row r="88" spans="1:4" ht="15" customHeight="1" x14ac:dyDescent="0.3">
      <c r="A88" s="27" t="s">
        <v>18</v>
      </c>
      <c r="B88" s="67"/>
      <c r="C88" s="68">
        <v>1</v>
      </c>
      <c r="D88" s="23">
        <f>B88*C88</f>
        <v>0</v>
      </c>
    </row>
    <row r="89" spans="1:4" ht="15" customHeight="1" x14ac:dyDescent="0.3">
      <c r="A89" s="27" t="s">
        <v>19</v>
      </c>
      <c r="B89" s="67"/>
      <c r="C89" s="68">
        <v>2</v>
      </c>
      <c r="D89" s="23">
        <f t="shared" ref="D89:D96" si="2">B89*C89</f>
        <v>0</v>
      </c>
    </row>
    <row r="90" spans="1:4" ht="15" customHeight="1" x14ac:dyDescent="0.3">
      <c r="A90" s="44" t="s">
        <v>90</v>
      </c>
      <c r="B90" s="67"/>
      <c r="C90" s="68">
        <v>4</v>
      </c>
      <c r="D90" s="23">
        <f t="shared" si="2"/>
        <v>0</v>
      </c>
    </row>
    <row r="91" spans="1:4" ht="15" customHeight="1" x14ac:dyDescent="0.3">
      <c r="A91" s="17" t="s">
        <v>20</v>
      </c>
      <c r="B91" s="67"/>
      <c r="C91" s="68">
        <v>6</v>
      </c>
      <c r="D91" s="23">
        <f t="shared" si="2"/>
        <v>0</v>
      </c>
    </row>
    <row r="92" spans="1:4" ht="15" customHeight="1" x14ac:dyDescent="0.3">
      <c r="A92" s="17" t="s">
        <v>21</v>
      </c>
      <c r="B92" s="67"/>
      <c r="C92" s="68">
        <v>7</v>
      </c>
      <c r="D92" s="23">
        <f t="shared" si="2"/>
        <v>0</v>
      </c>
    </row>
    <row r="93" spans="1:4" ht="15" customHeight="1" x14ac:dyDescent="0.3">
      <c r="A93" s="17" t="s">
        <v>22</v>
      </c>
      <c r="B93" s="67"/>
      <c r="C93" s="68">
        <v>8</v>
      </c>
      <c r="D93" s="23">
        <f t="shared" si="2"/>
        <v>0</v>
      </c>
    </row>
    <row r="94" spans="1:4" ht="15" customHeight="1" x14ac:dyDescent="0.3">
      <c r="A94" s="17" t="s">
        <v>23</v>
      </c>
      <c r="B94" s="67"/>
      <c r="C94" s="68">
        <v>2</v>
      </c>
      <c r="D94" s="23">
        <f t="shared" si="2"/>
        <v>0</v>
      </c>
    </row>
    <row r="95" spans="1:4" ht="15" customHeight="1" x14ac:dyDescent="0.3">
      <c r="A95" s="17" t="s">
        <v>24</v>
      </c>
      <c r="B95" s="67"/>
      <c r="C95" s="68">
        <v>3</v>
      </c>
      <c r="D95" s="23">
        <f t="shared" si="2"/>
        <v>0</v>
      </c>
    </row>
    <row r="96" spans="1:4" ht="15" customHeight="1" x14ac:dyDescent="0.3">
      <c r="A96" s="17" t="s">
        <v>25</v>
      </c>
      <c r="B96" s="67"/>
      <c r="C96" s="68">
        <v>4</v>
      </c>
      <c r="D96" s="23">
        <f t="shared" si="2"/>
        <v>0</v>
      </c>
    </row>
    <row r="97" spans="1:4" ht="15" customHeight="1" x14ac:dyDescent="0.3">
      <c r="A97" s="131" t="s">
        <v>50</v>
      </c>
      <c r="B97" s="132"/>
      <c r="C97" s="132"/>
      <c r="D97" s="133"/>
    </row>
    <row r="98" spans="1:4" ht="15" customHeight="1" x14ac:dyDescent="0.3">
      <c r="A98" s="17" t="s">
        <v>51</v>
      </c>
      <c r="B98" s="67"/>
      <c r="C98" s="68">
        <v>2</v>
      </c>
      <c r="D98" s="23">
        <f>IF((B98*C98)&gt;4,4,(B98*C98))</f>
        <v>0</v>
      </c>
    </row>
    <row r="99" spans="1:4" ht="15" customHeight="1" x14ac:dyDescent="0.3">
      <c r="A99" s="17" t="s">
        <v>52</v>
      </c>
      <c r="B99" s="74"/>
      <c r="C99" s="68">
        <v>0.1</v>
      </c>
      <c r="D99" s="23">
        <f>IF((B99*C99)&gt;4,4,(B99*C99))</f>
        <v>0</v>
      </c>
    </row>
    <row r="100" spans="1:4" ht="15" customHeight="1" x14ac:dyDescent="0.3">
      <c r="A100" s="17" t="s">
        <v>44</v>
      </c>
      <c r="B100" s="67"/>
      <c r="C100" s="68">
        <v>0.5</v>
      </c>
      <c r="D100" s="23">
        <f>IF((B100*C100)&gt;2,2,(B100*C100))</f>
        <v>0</v>
      </c>
    </row>
    <row r="101" spans="1:4" s="3" customFormat="1" ht="15" customHeight="1" x14ac:dyDescent="0.3">
      <c r="A101" s="17" t="s">
        <v>45</v>
      </c>
      <c r="B101" s="78"/>
      <c r="C101" s="79">
        <v>0.5</v>
      </c>
      <c r="D101" s="46">
        <f>IF((B101*C101)&gt;3,3,(B101*C101))</f>
        <v>0</v>
      </c>
    </row>
    <row r="102" spans="1:4" s="6" customFormat="1" ht="15" customHeight="1" x14ac:dyDescent="0.3">
      <c r="A102" s="17" t="s">
        <v>47</v>
      </c>
      <c r="B102" s="83"/>
      <c r="C102" s="79">
        <v>0.4</v>
      </c>
      <c r="D102" s="46">
        <f>IF((B102*C102)&gt;3,3,(B102*C102))</f>
        <v>0</v>
      </c>
    </row>
    <row r="103" spans="1:4" s="6" customFormat="1" ht="8.25" customHeight="1" thickBot="1" x14ac:dyDescent="0.35">
      <c r="A103" s="25"/>
      <c r="C103" s="9"/>
    </row>
    <row r="104" spans="1:4" ht="15" thickBot="1" x14ac:dyDescent="0.35">
      <c r="A104" s="14" t="s">
        <v>6</v>
      </c>
      <c r="B104" s="15"/>
      <c r="C104" s="15"/>
      <c r="D104" s="16">
        <f>SUM(D88:D102)</f>
        <v>0</v>
      </c>
    </row>
    <row r="105" spans="1:4" ht="15" thickBot="1" x14ac:dyDescent="0.35">
      <c r="A105" s="26"/>
      <c r="B105" s="7"/>
      <c r="C105" s="7"/>
      <c r="D105" s="7"/>
    </row>
    <row r="106" spans="1:4" ht="15" thickBot="1" x14ac:dyDescent="0.35">
      <c r="A106" s="113" t="s">
        <v>58</v>
      </c>
      <c r="B106" s="114"/>
      <c r="C106" s="114"/>
      <c r="D106" s="115"/>
    </row>
    <row r="107" spans="1:4" x14ac:dyDescent="0.3">
      <c r="A107" s="28" t="s">
        <v>91</v>
      </c>
      <c r="B107" s="84"/>
      <c r="C107" s="85">
        <v>2</v>
      </c>
      <c r="D107" s="29">
        <f>B107*C107</f>
        <v>0</v>
      </c>
    </row>
    <row r="108" spans="1:4" x14ac:dyDescent="0.3">
      <c r="A108" s="17" t="s">
        <v>49</v>
      </c>
      <c r="B108" s="86"/>
      <c r="C108" s="87">
        <v>0.5</v>
      </c>
      <c r="D108" s="12">
        <f>IF((B108*C108)&gt;2,2,(B108*C108))</f>
        <v>0</v>
      </c>
    </row>
    <row r="109" spans="1:4" x14ac:dyDescent="0.3">
      <c r="A109" s="17" t="s">
        <v>103</v>
      </c>
      <c r="B109" s="88"/>
      <c r="C109" s="87">
        <v>5</v>
      </c>
      <c r="D109" s="12">
        <f>(B109*C109)/4</f>
        <v>0</v>
      </c>
    </row>
    <row r="110" spans="1:4" x14ac:dyDescent="0.3">
      <c r="A110" s="17" t="s">
        <v>104</v>
      </c>
      <c r="B110" s="88"/>
      <c r="C110" s="87">
        <v>4</v>
      </c>
      <c r="D110" s="12">
        <f t="shared" ref="D110:D112" si="3">(B110*C110)/4</f>
        <v>0</v>
      </c>
    </row>
    <row r="111" spans="1:4" x14ac:dyDescent="0.3">
      <c r="A111" s="17" t="s">
        <v>105</v>
      </c>
      <c r="B111" s="88"/>
      <c r="C111" s="87">
        <v>3</v>
      </c>
      <c r="D111" s="12">
        <f t="shared" si="3"/>
        <v>0</v>
      </c>
    </row>
    <row r="112" spans="1:4" x14ac:dyDescent="0.3">
      <c r="A112" s="17" t="s">
        <v>106</v>
      </c>
      <c r="B112" s="88"/>
      <c r="C112" s="87">
        <v>2</v>
      </c>
      <c r="D112" s="12">
        <f t="shared" si="3"/>
        <v>0</v>
      </c>
    </row>
    <row r="113" spans="1:4" x14ac:dyDescent="0.3">
      <c r="A113" s="17" t="s">
        <v>107</v>
      </c>
      <c r="B113" s="88"/>
      <c r="C113" s="87">
        <v>1</v>
      </c>
      <c r="D113" s="12">
        <f>(B113*C113)/4</f>
        <v>0</v>
      </c>
    </row>
    <row r="114" spans="1:4" ht="14.25" customHeight="1" thickBot="1" x14ac:dyDescent="0.35">
      <c r="A114" s="100" t="s">
        <v>108</v>
      </c>
      <c r="B114" s="95"/>
      <c r="C114" s="96"/>
      <c r="D114" s="97"/>
    </row>
    <row r="115" spans="1:4" ht="15" thickBot="1" x14ac:dyDescent="0.35">
      <c r="A115" s="14" t="s">
        <v>6</v>
      </c>
      <c r="B115" s="89"/>
      <c r="C115" s="89"/>
      <c r="D115" s="16">
        <f>SUM(D107:D113)</f>
        <v>0</v>
      </c>
    </row>
    <row r="116" spans="1:4" ht="15" thickBot="1" x14ac:dyDescent="0.35">
      <c r="A116" s="92"/>
      <c r="B116" s="94"/>
      <c r="C116" s="94"/>
      <c r="D116" s="93"/>
    </row>
    <row r="117" spans="1:4" ht="15" thickBot="1" x14ac:dyDescent="0.35">
      <c r="A117" s="30" t="s">
        <v>26</v>
      </c>
      <c r="B117" s="31"/>
      <c r="C117" s="31"/>
      <c r="D117" s="32">
        <f>D115+D104+D85+D34</f>
        <v>0</v>
      </c>
    </row>
    <row r="118" spans="1:4" x14ac:dyDescent="0.3">
      <c r="A118" s="90"/>
      <c r="B118" s="91"/>
      <c r="C118" s="91"/>
      <c r="D118" s="91"/>
    </row>
    <row r="119" spans="1:4" x14ac:dyDescent="0.3">
      <c r="A119" s="17" t="s">
        <v>95</v>
      </c>
      <c r="B119" s="78"/>
      <c r="C119" s="78"/>
      <c r="D119" s="51"/>
    </row>
    <row r="120" spans="1:4" x14ac:dyDescent="0.3">
      <c r="A120" s="17" t="s">
        <v>96</v>
      </c>
      <c r="B120" s="78"/>
      <c r="C120" s="78"/>
      <c r="D120" s="103"/>
    </row>
    <row r="121" spans="1:4" x14ac:dyDescent="0.3">
      <c r="A121" s="17" t="s">
        <v>97</v>
      </c>
      <c r="B121" s="128"/>
      <c r="C121" s="129"/>
      <c r="D121" s="130"/>
    </row>
    <row r="122" spans="1:4" x14ac:dyDescent="0.3">
      <c r="A122" s="17" t="s">
        <v>98</v>
      </c>
      <c r="B122" s="78"/>
      <c r="C122" s="78"/>
      <c r="D122" s="51"/>
    </row>
    <row r="123" spans="1:4" x14ac:dyDescent="0.3">
      <c r="A123" s="17" t="s">
        <v>110</v>
      </c>
      <c r="B123" s="78"/>
      <c r="C123" s="78"/>
      <c r="D123" s="51"/>
    </row>
    <row r="124" spans="1:4" ht="14.25" customHeight="1" x14ac:dyDescent="0.3">
      <c r="A124" s="101" t="s">
        <v>109</v>
      </c>
      <c r="B124" s="98"/>
      <c r="C124" s="98"/>
      <c r="D124" s="99"/>
    </row>
    <row r="125" spans="1:4" x14ac:dyDescent="0.3">
      <c r="A125" s="104" t="s">
        <v>64</v>
      </c>
      <c r="B125" s="105"/>
      <c r="C125" s="105"/>
      <c r="D125" s="106"/>
    </row>
    <row r="126" spans="1:4" ht="220.5" customHeight="1" x14ac:dyDescent="0.3">
      <c r="A126" s="110"/>
      <c r="B126" s="111"/>
      <c r="C126" s="111"/>
      <c r="D126" s="112"/>
    </row>
  </sheetData>
  <mergeCells count="30">
    <mergeCell ref="B121:D121"/>
    <mergeCell ref="A97:D97"/>
    <mergeCell ref="A106:D106"/>
    <mergeCell ref="A1:D1"/>
    <mergeCell ref="A2:D2"/>
    <mergeCell ref="A3:D3"/>
    <mergeCell ref="B4:D4"/>
    <mergeCell ref="A5:D5"/>
    <mergeCell ref="B6:D7"/>
    <mergeCell ref="A9:D9"/>
    <mergeCell ref="A24:D24"/>
    <mergeCell ref="A27:D27"/>
    <mergeCell ref="A36:D36"/>
    <mergeCell ref="A31:D31"/>
    <mergeCell ref="A125:D125"/>
    <mergeCell ref="A40:D40"/>
    <mergeCell ref="A37:D37"/>
    <mergeCell ref="A126:D126"/>
    <mergeCell ref="A87:D87"/>
    <mergeCell ref="A43:D43"/>
    <mergeCell ref="A46:D46"/>
    <mergeCell ref="A53:D53"/>
    <mergeCell ref="A56:D56"/>
    <mergeCell ref="A60:D60"/>
    <mergeCell ref="A63:D63"/>
    <mergeCell ref="A68:D68"/>
    <mergeCell ref="A71:D71"/>
    <mergeCell ref="A75:D75"/>
    <mergeCell ref="A79:D79"/>
    <mergeCell ref="A81:D81"/>
  </mergeCells>
  <printOptions horizontalCentered="1"/>
  <pageMargins left="0.35" right="0.24" top="0.98425196850393704" bottom="0.55118110236220474" header="0.31496062992125984" footer="0.31496062992125984"/>
  <pageSetup paperSize="9" scale="73" orientation="portrait" r:id="rId1"/>
  <headerFooter>
    <oddHeader>&amp;R&amp;G</oddHeader>
  </headerFooter>
  <rowBreaks count="2" manualBreakCount="2">
    <brk id="66" max="16383" man="1"/>
    <brk id="124" max="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BAREM FACULTATIU_VA</vt:lpstr>
      <vt:lpstr>Full3</vt:lpstr>
      <vt:lpstr>'BAREM FACULTATIU_VA'!Área_de_impresión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Gonzalvo Maillo</dc:creator>
  <cp:lastModifiedBy>Miguel Pera Román</cp:lastModifiedBy>
  <cp:lastPrinted>2017-01-17T12:04:47Z</cp:lastPrinted>
  <dcterms:created xsi:type="dcterms:W3CDTF">2017-01-12T09:20:12Z</dcterms:created>
  <dcterms:modified xsi:type="dcterms:W3CDTF">2023-03-07T14:22:33Z</dcterms:modified>
</cp:coreProperties>
</file>